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5805" windowHeight="2340" tabRatio="928" activeTab="1"/>
  </bookViews>
  <sheets>
    <sheet name="Linearizálások saját adatokkal" sheetId="1" r:id="rId1"/>
    <sheet name="Nem lineáris illesztés saját" sheetId="2" r:id="rId2"/>
    <sheet name="needed Add-ins" sheetId="3" r:id="rId3"/>
  </sheets>
  <definedNames>
    <definedName name="KM">'Nem lineáris illesztés saját'!$K$4</definedName>
    <definedName name="solver_adj" localSheetId="1" hidden="1">'Nem lineáris illesztés saját'!$H$4,'Nem lineáris illesztés saját'!$K$4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'Nem lineáris illesztés saját'!$E$23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vmax">'Nem lineáris illesztés saját'!$H$4</definedName>
  </definedNames>
  <calcPr fullCalcOnLoad="1"/>
</workbook>
</file>

<file path=xl/comments1.xml><?xml version="1.0" encoding="utf-8"?>
<comments xmlns="http://schemas.openxmlformats.org/spreadsheetml/2006/main">
  <authors>
    <author>Sevella B?la</author>
  </authors>
  <commentList>
    <comment ref="I37" authorId="0">
      <text>
        <r>
          <rPr>
            <sz val="12"/>
            <rFont val="Tahoma"/>
            <family val="2"/>
          </rPr>
          <t>Sevella Béla megjegyzése: az Excelet eredeti verzióját S.A.Sinex készítette.
Original version of this Excelet was elaborated by Scott E.Sinex.
A változtatások a szerző engedélyével történtek.</t>
        </r>
      </text>
    </comment>
  </commentList>
</comments>
</file>

<file path=xl/comments2.xml><?xml version="1.0" encoding="utf-8"?>
<comments xmlns="http://schemas.openxmlformats.org/spreadsheetml/2006/main">
  <authors>
    <author>Scott Sinex</author>
    <author>Sevella B?la</author>
  </authors>
  <commentList>
    <comment ref="D2" authorId="0">
      <text>
        <r>
          <rPr>
            <sz val="11"/>
            <color indexed="17"/>
            <rFont val="Comic Sans MS"/>
            <family val="4"/>
          </rPr>
          <t>Ez a teljes kezdeti enzim koncentráció 
(E)</t>
        </r>
        <r>
          <rPr>
            <vertAlign val="subscript"/>
            <sz val="11"/>
            <color indexed="17"/>
            <rFont val="Comic Sans MS"/>
            <family val="4"/>
          </rPr>
          <t>o</t>
        </r>
        <r>
          <rPr>
            <sz val="11"/>
            <color indexed="17"/>
            <rFont val="Comic Sans MS"/>
            <family val="4"/>
          </rPr>
          <t xml:space="preserve"> = E</t>
        </r>
        <r>
          <rPr>
            <sz val="6"/>
            <color indexed="17"/>
            <rFont val="Comic Sans MS"/>
            <family val="4"/>
          </rPr>
          <t>szabad</t>
        </r>
        <r>
          <rPr>
            <sz val="11"/>
            <color indexed="17"/>
            <rFont val="Comic Sans MS"/>
            <family val="4"/>
          </rPr>
          <t xml:space="preserve"> + (ES)
(E)</t>
        </r>
        <r>
          <rPr>
            <vertAlign val="subscript"/>
            <sz val="11"/>
            <color indexed="17"/>
            <rFont val="Comic Sans MS"/>
            <family val="4"/>
          </rPr>
          <t>o</t>
        </r>
        <r>
          <rPr>
            <sz val="11"/>
            <color indexed="17"/>
            <rFont val="Comic Sans MS"/>
            <family val="4"/>
          </rPr>
          <t xml:space="preserve"> &lt;&lt;</t>
        </r>
        <r>
          <rPr>
            <sz val="11"/>
            <color indexed="17"/>
            <rFont val="Comic Sans MS"/>
            <family val="4"/>
          </rPr>
          <t xml:space="preserve"> (S)</t>
        </r>
      </text>
    </comment>
    <comment ref="F2" authorId="0">
      <text>
        <r>
          <rPr>
            <sz val="11"/>
            <color indexed="17"/>
            <rFont val="Comic Sans MS"/>
            <family val="4"/>
          </rPr>
          <t xml:space="preserve">turnover number=váltásszám 
</t>
        </r>
      </text>
    </comment>
    <comment ref="G4" authorId="0">
      <text>
        <r>
          <rPr>
            <sz val="11"/>
            <color indexed="17"/>
            <rFont val="Comic Sans MS"/>
            <family val="4"/>
          </rPr>
          <t>V</t>
        </r>
        <r>
          <rPr>
            <vertAlign val="subscript"/>
            <sz val="11"/>
            <color indexed="17"/>
            <rFont val="Comic Sans MS"/>
            <family val="4"/>
          </rPr>
          <t>max</t>
        </r>
        <r>
          <rPr>
            <sz val="11"/>
            <color indexed="17"/>
            <rFont val="Comic Sans MS"/>
            <family val="4"/>
          </rPr>
          <t xml:space="preserve"> = k</t>
        </r>
        <r>
          <rPr>
            <vertAlign val="subscript"/>
            <sz val="11"/>
            <color indexed="17"/>
            <rFont val="Comic Sans MS"/>
            <family val="4"/>
          </rPr>
          <t>cat</t>
        </r>
        <r>
          <rPr>
            <sz val="11"/>
            <color indexed="17"/>
            <rFont val="Comic Sans MS"/>
            <family val="4"/>
          </rPr>
          <t xml:space="preserve"> (E)</t>
        </r>
        <r>
          <rPr>
            <vertAlign val="subscript"/>
            <sz val="11"/>
            <color indexed="17"/>
            <rFont val="Comic Sans MS"/>
            <family val="4"/>
          </rPr>
          <t>o</t>
        </r>
      </text>
    </comment>
    <comment ref="J4" authorId="0">
      <text>
        <r>
          <rPr>
            <sz val="11"/>
            <color indexed="17"/>
            <rFont val="Comic Sans MS"/>
            <family val="4"/>
          </rPr>
          <t>This is the Michaelis constant, which is determined by the value of the (S) at v</t>
        </r>
        <r>
          <rPr>
            <vertAlign val="subscript"/>
            <sz val="11"/>
            <color indexed="17"/>
            <rFont val="Comic Sans MS"/>
            <family val="4"/>
          </rPr>
          <t>max</t>
        </r>
        <r>
          <rPr>
            <sz val="11"/>
            <color indexed="17"/>
            <rFont val="Comic Sans MS"/>
            <family val="4"/>
          </rPr>
          <t xml:space="preserve">/2.
</t>
        </r>
      </text>
    </comment>
    <comment ref="E25" authorId="0">
      <text>
        <r>
          <rPr>
            <sz val="8"/>
            <rFont val="Tahoma"/>
            <family val="0"/>
          </rPr>
          <t xml:space="preserve">
</t>
        </r>
      </text>
    </comment>
    <comment ref="I27" authorId="1">
      <text>
        <r>
          <rPr>
            <b/>
            <sz val="8"/>
            <rFont val="Tahoma"/>
            <family val="0"/>
          </rPr>
          <t>Sevella Béla:</t>
        </r>
        <r>
          <rPr>
            <sz val="8"/>
            <rFont val="Tahoma"/>
            <family val="0"/>
          </rPr>
          <t xml:space="preserve">
A munkalap eredetijét A Sinex dolgozta ki.
Felhasználása és átalakítása engedélyezett
</t>
        </r>
      </text>
    </comment>
  </commentList>
</comments>
</file>

<file path=xl/sharedStrings.xml><?xml version="1.0" encoding="utf-8"?>
<sst xmlns="http://schemas.openxmlformats.org/spreadsheetml/2006/main" count="58" uniqueCount="46">
  <si>
    <t>(S)</t>
  </si>
  <si>
    <t>1/(S)</t>
  </si>
  <si>
    <r>
      <t>v</t>
    </r>
    <r>
      <rPr>
        <vertAlign val="subscript"/>
        <sz val="10"/>
        <rFont val="Comic Sans MS"/>
        <family val="4"/>
      </rPr>
      <t>max</t>
    </r>
    <r>
      <rPr>
        <sz val="10"/>
        <rFont val="Comic Sans MS"/>
        <family val="4"/>
      </rPr>
      <t xml:space="preserve"> =</t>
    </r>
  </si>
  <si>
    <r>
      <t>K</t>
    </r>
    <r>
      <rPr>
        <vertAlign val="subscript"/>
        <sz val="10"/>
        <rFont val="Comic Sans MS"/>
        <family val="4"/>
      </rPr>
      <t>M</t>
    </r>
    <r>
      <rPr>
        <sz val="10"/>
        <rFont val="Comic Sans MS"/>
        <family val="4"/>
      </rPr>
      <t xml:space="preserve"> =</t>
    </r>
  </si>
  <si>
    <r>
      <t>v</t>
    </r>
    <r>
      <rPr>
        <vertAlign val="subscript"/>
        <sz val="10"/>
        <rFont val="Comic Sans MS"/>
        <family val="4"/>
      </rPr>
      <t>o</t>
    </r>
  </si>
  <si>
    <r>
      <t>1/v</t>
    </r>
    <r>
      <rPr>
        <vertAlign val="subscript"/>
        <sz val="10"/>
        <rFont val="Comic Sans MS"/>
        <family val="4"/>
      </rPr>
      <t>o</t>
    </r>
  </si>
  <si>
    <r>
      <t>(S)/v</t>
    </r>
    <r>
      <rPr>
        <vertAlign val="subscript"/>
        <sz val="10"/>
        <rFont val="Comic Sans MS"/>
        <family val="4"/>
      </rPr>
      <t>o</t>
    </r>
  </si>
  <si>
    <r>
      <t>v</t>
    </r>
    <r>
      <rPr>
        <vertAlign val="subscript"/>
        <sz val="10"/>
        <rFont val="Comic Sans MS"/>
        <family val="4"/>
      </rPr>
      <t>o</t>
    </r>
    <r>
      <rPr>
        <sz val="10"/>
        <rFont val="Comic Sans MS"/>
        <family val="4"/>
      </rPr>
      <t>/(S)</t>
    </r>
  </si>
  <si>
    <r>
      <t>k</t>
    </r>
    <r>
      <rPr>
        <vertAlign val="subscript"/>
        <sz val="10"/>
        <rFont val="Comic Sans MS"/>
        <family val="4"/>
      </rPr>
      <t>cat</t>
    </r>
    <r>
      <rPr>
        <sz val="10"/>
        <rFont val="Comic Sans MS"/>
        <family val="4"/>
      </rPr>
      <t xml:space="preserve"> =</t>
    </r>
  </si>
  <si>
    <r>
      <t>v</t>
    </r>
    <r>
      <rPr>
        <vertAlign val="subscript"/>
        <sz val="10"/>
        <rFont val="Comic Sans MS"/>
        <family val="4"/>
      </rPr>
      <t>max</t>
    </r>
  </si>
  <si>
    <r>
      <t>(</t>
    </r>
    <r>
      <rPr>
        <b/>
        <sz val="10"/>
        <color indexed="53"/>
        <rFont val="Comic Sans MS"/>
        <family val="4"/>
      </rPr>
      <t>- - - -</t>
    </r>
    <r>
      <rPr>
        <sz val="10"/>
        <rFont val="Comic Sans MS"/>
        <family val="4"/>
      </rPr>
      <t>)</t>
    </r>
  </si>
  <si>
    <t>click here</t>
  </si>
  <si>
    <r>
      <t>(E)</t>
    </r>
    <r>
      <rPr>
        <vertAlign val="subscript"/>
        <sz val="10"/>
        <rFont val="Comic Sans MS"/>
        <family val="4"/>
      </rPr>
      <t>o</t>
    </r>
    <r>
      <rPr>
        <sz val="10"/>
        <rFont val="Comic Sans MS"/>
        <family val="4"/>
      </rPr>
      <t xml:space="preserve">  =</t>
    </r>
  </si>
  <si>
    <t>error</t>
  </si>
  <si>
    <t>Sinex 2008</t>
  </si>
  <si>
    <r>
      <t>v</t>
    </r>
    <r>
      <rPr>
        <vertAlign val="subscript"/>
        <sz val="10"/>
        <color indexed="18"/>
        <rFont val="Comic Sans MS"/>
        <family val="4"/>
      </rPr>
      <t>o</t>
    </r>
    <r>
      <rPr>
        <sz val="10"/>
        <color indexed="18"/>
        <rFont val="Comic Sans MS"/>
        <family val="4"/>
      </rPr>
      <t xml:space="preserve"> (expt)</t>
    </r>
  </si>
  <si>
    <r>
      <t>v</t>
    </r>
    <r>
      <rPr>
        <vertAlign val="subscript"/>
        <sz val="10"/>
        <color indexed="18"/>
        <rFont val="Comic Sans MS"/>
        <family val="4"/>
      </rPr>
      <t>o</t>
    </r>
    <r>
      <rPr>
        <sz val="10"/>
        <color indexed="18"/>
        <rFont val="Comic Sans MS"/>
        <family val="4"/>
      </rPr>
      <t xml:space="preserve"> (calc)</t>
    </r>
  </si>
  <si>
    <t>squared</t>
  </si>
  <si>
    <t xml:space="preserve">SSE = </t>
  </si>
  <si>
    <t xml:space="preserve">6      Close the Excelet and then reopen it.  </t>
  </si>
  <si>
    <t>check these</t>
  </si>
  <si>
    <t>click</t>
  </si>
  <si>
    <t>--</t>
  </si>
  <si>
    <t>Loading the Analysis ToolPak and Solver Add-in for Excel 2003</t>
  </si>
  <si>
    <t xml:space="preserve">For Excel 2007 </t>
  </si>
  <si>
    <t>see pp. 3-4 of the Excel 2007 Quick Guide</t>
  </si>
  <si>
    <t>Megjegyzés:</t>
  </si>
  <si>
    <t>Lehet, hogy lejjebb kell másolni a C-F mezőket</t>
  </si>
  <si>
    <t>adathiány miatt hiba jelenik meg!</t>
  </si>
  <si>
    <t>ha több az adatpont, vagy éppen kitörölni, ha</t>
  </si>
  <si>
    <t>A saját adatok bevihetők a sárga mezőbe:</t>
  </si>
  <si>
    <t>Saját mérési eredmények bevihetők</t>
  </si>
  <si>
    <t>a sárga mezőkbe</t>
  </si>
  <si>
    <t>(ha ismert)</t>
  </si>
  <si>
    <t>A Solver úgy van beállítva, hogy minimalizálja az SSE  értékét</t>
  </si>
  <si>
    <r>
      <t>a v</t>
    </r>
    <r>
      <rPr>
        <vertAlign val="subscript"/>
        <sz val="10"/>
        <color indexed="16"/>
        <rFont val="Comic Sans MS"/>
        <family val="4"/>
      </rPr>
      <t>max</t>
    </r>
    <r>
      <rPr>
        <sz val="10"/>
        <color indexed="16"/>
        <rFont val="Comic Sans MS"/>
        <family val="4"/>
      </rPr>
      <t xml:space="preserve"> és K</t>
    </r>
    <r>
      <rPr>
        <vertAlign val="subscript"/>
        <sz val="10"/>
        <color indexed="16"/>
        <rFont val="Comic Sans MS"/>
        <family val="4"/>
      </rPr>
      <t>M</t>
    </r>
    <r>
      <rPr>
        <sz val="10"/>
        <color indexed="16"/>
        <rFont val="Comic Sans MS"/>
        <family val="4"/>
      </rPr>
      <t xml:space="preserve"> változtatásával.</t>
    </r>
  </si>
  <si>
    <t>Residuals vagy Error diagram -jó illeszkedésnél randomnak kell lennie!</t>
  </si>
  <si>
    <t>Paraméter-számítás saját adatokkal</t>
  </si>
  <si>
    <t>A piros vonalak a transzformált koordináta-rendszerekben a lineáris regressziós egyenesek</t>
  </si>
  <si>
    <r>
      <t>Lineweaver</t>
    </r>
    <r>
      <rPr>
        <sz val="10"/>
        <color indexed="10"/>
        <rFont val="Arial"/>
        <family val="0"/>
      </rPr>
      <t>–</t>
    </r>
    <r>
      <rPr>
        <sz val="10"/>
        <color indexed="10"/>
        <rFont val="Comic Sans MS"/>
        <family val="4"/>
      </rPr>
      <t>Burk</t>
    </r>
  </si>
  <si>
    <r>
      <t>Eadie</t>
    </r>
    <r>
      <rPr>
        <sz val="10"/>
        <color indexed="10"/>
        <rFont val="Arial"/>
        <family val="0"/>
      </rPr>
      <t>–</t>
    </r>
    <r>
      <rPr>
        <sz val="10"/>
        <color indexed="10"/>
        <rFont val="Comic Sans MS"/>
        <family val="4"/>
      </rPr>
      <t>Hofstee</t>
    </r>
  </si>
  <si>
    <r>
      <t>Hanes</t>
    </r>
    <r>
      <rPr>
        <sz val="10"/>
        <color indexed="10"/>
        <rFont val="Arial"/>
        <family val="0"/>
      </rPr>
      <t>–</t>
    </r>
    <r>
      <rPr>
        <sz val="10"/>
        <color indexed="10"/>
        <rFont val="Comic Sans MS"/>
        <family val="4"/>
      </rPr>
      <t>Langmuir</t>
    </r>
  </si>
  <si>
    <r>
      <t>Állíts be egy közelítő v</t>
    </r>
    <r>
      <rPr>
        <vertAlign val="subscript"/>
        <sz val="10"/>
        <color indexed="20"/>
        <rFont val="Comic Sans MS"/>
        <family val="4"/>
      </rPr>
      <t>max</t>
    </r>
    <r>
      <rPr>
        <sz val="10"/>
        <color indexed="20"/>
        <rFont val="Comic Sans MS"/>
        <family val="4"/>
      </rPr>
      <t xml:space="preserve"> és K</t>
    </r>
    <r>
      <rPr>
        <vertAlign val="subscript"/>
        <sz val="10"/>
        <color indexed="20"/>
        <rFont val="Comic Sans MS"/>
        <family val="4"/>
      </rPr>
      <t>M</t>
    </r>
    <r>
      <rPr>
        <sz val="10"/>
        <color indexed="20"/>
        <rFont val="Comic Sans MS"/>
        <family val="4"/>
      </rPr>
      <t xml:space="preserve"> értéket egy első közelítésként,</t>
    </r>
  </si>
  <si>
    <t>majd menj a Tools &gt; Solver eszközhőz, és kattints a Solve gombra.</t>
  </si>
  <si>
    <r>
      <t>Michaelis</t>
    </r>
    <r>
      <rPr>
        <sz val="10"/>
        <color indexed="20"/>
        <rFont val="Arial"/>
        <family val="0"/>
      </rPr>
      <t>–</t>
    </r>
    <r>
      <rPr>
        <sz val="10"/>
        <color indexed="20"/>
        <rFont val="Comic Sans MS"/>
        <family val="4"/>
      </rPr>
      <t xml:space="preserve">Menten-egyenlet illesztése az adatokhoz </t>
    </r>
  </si>
  <si>
    <t>Nemlineáris regressziós illesztés saját adatokhoz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</si>
</sst>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0.000"/>
    <numFmt numFmtId="175" formatCode="0.0"/>
    <numFmt numFmtId="176" formatCode="0.000E+00"/>
    <numFmt numFmtId="177" formatCode="0.0E+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E+00"/>
  </numFmts>
  <fonts count="62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vertAlign val="subscript"/>
      <sz val="10"/>
      <name val="Comic Sans MS"/>
      <family val="4"/>
    </font>
    <font>
      <sz val="10"/>
      <color indexed="10"/>
      <name val="Comic Sans MS"/>
      <family val="4"/>
    </font>
    <font>
      <u val="single"/>
      <sz val="10"/>
      <color indexed="12"/>
      <name val="Arial"/>
      <family val="0"/>
    </font>
    <font>
      <sz val="10"/>
      <color indexed="60"/>
      <name val="Comic Sans MS"/>
      <family val="4"/>
    </font>
    <font>
      <sz val="10"/>
      <color indexed="53"/>
      <name val="Comic Sans MS"/>
      <family val="4"/>
    </font>
    <font>
      <sz val="11"/>
      <name val="Comic Sans MS"/>
      <family val="4"/>
    </font>
    <font>
      <b/>
      <sz val="11"/>
      <color indexed="12"/>
      <name val="Comic Sans MS"/>
      <family val="4"/>
    </font>
    <font>
      <sz val="10"/>
      <color indexed="20"/>
      <name val="Comic Sans MS"/>
      <family val="4"/>
    </font>
    <font>
      <sz val="10"/>
      <color indexed="18"/>
      <name val="Comic Sans MS"/>
      <family val="4"/>
    </font>
    <font>
      <vertAlign val="subscript"/>
      <sz val="10"/>
      <color indexed="18"/>
      <name val="Comic Sans MS"/>
      <family val="4"/>
    </font>
    <font>
      <sz val="10"/>
      <color indexed="16"/>
      <name val="Comic Sans MS"/>
      <family val="4"/>
    </font>
    <font>
      <u val="single"/>
      <sz val="10"/>
      <color indexed="12"/>
      <name val="Comic Sans MS"/>
      <family val="0"/>
    </font>
    <font>
      <sz val="11"/>
      <color indexed="17"/>
      <name val="Comic Sans MS"/>
      <family val="4"/>
    </font>
    <font>
      <vertAlign val="subscript"/>
      <sz val="11"/>
      <color indexed="17"/>
      <name val="Comic Sans MS"/>
      <family val="4"/>
    </font>
    <font>
      <sz val="8"/>
      <name val="Tahoma"/>
      <family val="0"/>
    </font>
    <font>
      <b/>
      <sz val="10"/>
      <color indexed="53"/>
      <name val="Comic Sans MS"/>
      <family val="4"/>
    </font>
    <font>
      <b/>
      <sz val="10"/>
      <color indexed="20"/>
      <name val="Comic Sans MS"/>
      <family val="4"/>
    </font>
    <font>
      <sz val="10"/>
      <color indexed="12"/>
      <name val="Comic Sans MS"/>
      <family val="4"/>
    </font>
    <font>
      <u val="single"/>
      <sz val="10"/>
      <color indexed="36"/>
      <name val="Arial"/>
      <family val="0"/>
    </font>
    <font>
      <vertAlign val="subscript"/>
      <sz val="10"/>
      <color indexed="20"/>
      <name val="Comic Sans MS"/>
      <family val="4"/>
    </font>
    <font>
      <sz val="10"/>
      <color indexed="8"/>
      <name val="Comic Sans MS"/>
      <family val="4"/>
    </font>
    <font>
      <b/>
      <sz val="11"/>
      <color indexed="53"/>
      <name val="Comic Sans MS"/>
      <family val="4"/>
    </font>
    <font>
      <vertAlign val="subscript"/>
      <sz val="10"/>
      <color indexed="16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omic Sans MS"/>
      <family val="4"/>
    </font>
    <font>
      <vertAlign val="subscript"/>
      <sz val="8"/>
      <color indexed="8"/>
      <name val="Comic Sans MS"/>
      <family val="4"/>
    </font>
    <font>
      <b/>
      <sz val="14"/>
      <color indexed="12"/>
      <name val="Times New Roman"/>
      <family val="1"/>
    </font>
    <font>
      <vertAlign val="superscript"/>
      <sz val="8"/>
      <color indexed="8"/>
      <name val="Comic Sans MS"/>
      <family val="4"/>
    </font>
    <font>
      <sz val="11"/>
      <name val="Calibri"/>
      <family val="2"/>
    </font>
    <font>
      <b/>
      <sz val="10.5"/>
      <color indexed="8"/>
      <name val="Comic Sans MS"/>
      <family val="4"/>
    </font>
    <font>
      <b/>
      <vertAlign val="subscript"/>
      <sz val="10.5"/>
      <color indexed="8"/>
      <name val="Comic Sans MS"/>
      <family val="4"/>
    </font>
    <font>
      <vertAlign val="subscript"/>
      <sz val="10"/>
      <color indexed="8"/>
      <name val="Comic Sans MS"/>
      <family val="4"/>
    </font>
    <font>
      <sz val="10.25"/>
      <color indexed="8"/>
      <name val="Comic Sans MS"/>
      <family val="4"/>
    </font>
    <font>
      <b/>
      <sz val="10.25"/>
      <color indexed="8"/>
      <name val="Comic Sans MS"/>
      <family val="4"/>
    </font>
    <font>
      <sz val="10"/>
      <color indexed="17"/>
      <name val="Comic Sans MS"/>
      <family val="4"/>
    </font>
    <font>
      <sz val="12"/>
      <name val="Tahoma"/>
      <family val="2"/>
    </font>
    <font>
      <b/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6"/>
      <color indexed="17"/>
      <name val="Comic Sans MS"/>
      <family val="4"/>
    </font>
    <font>
      <b/>
      <sz val="8"/>
      <name val="Tahoma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1" fillId="3" borderId="0" applyNumberFormat="0" applyBorder="0" applyAlignment="0" applyProtection="0"/>
    <xf numFmtId="0" fontId="35" fillId="20" borderId="1" applyNumberFormat="0" applyAlignment="0" applyProtection="0"/>
    <xf numFmtId="0" fontId="37" fillId="21" borderId="2" applyNumberFormat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7" borderId="1" applyNumberFormat="0" applyAlignment="0" applyProtection="0"/>
    <xf numFmtId="0" fontId="36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4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5" borderId="0" xfId="0" applyFont="1" applyFill="1" applyAlignment="1">
      <alignment horizontal="center"/>
    </xf>
    <xf numFmtId="0" fontId="5" fillId="0" borderId="0" xfId="50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11" fontId="2" fillId="24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11" fontId="2" fillId="25" borderId="0" xfId="0" applyNumberFormat="1" applyFont="1" applyFill="1" applyAlignment="1">
      <alignment horizontal="center"/>
    </xf>
    <xf numFmtId="1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1" fontId="2" fillId="25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1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1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5" fillId="0" borderId="0" xfId="50" applyFont="1" applyAlignment="1" applyProtection="1">
      <alignment/>
      <protection/>
    </xf>
    <xf numFmtId="0" fontId="20" fillId="0" borderId="0" xfId="0" applyFont="1" applyAlignment="1">
      <alignment horizontal="left"/>
    </xf>
    <xf numFmtId="0" fontId="2" fillId="24" borderId="0" xfId="0" applyFont="1" applyFill="1" applyAlignment="1">
      <alignment horizontal="center"/>
    </xf>
    <xf numFmtId="2" fontId="2" fillId="24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" fillId="0" borderId="0" xfId="0" applyFont="1" applyAlignment="1" quotePrefix="1">
      <alignment horizontal="center"/>
    </xf>
    <xf numFmtId="174" fontId="11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8" xfId="50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4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72" fontId="2" fillId="24" borderId="0" xfId="0" applyNumberFormat="1" applyFont="1" applyFill="1" applyAlignment="1">
      <alignment horizontal="center"/>
    </xf>
    <xf numFmtId="173" fontId="2" fillId="24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Hyperlink_substrate_enzyme_product" xfId="51"/>
    <cellStyle name="Input" xfId="52"/>
    <cellStyle name="Linked Cell" xfId="53"/>
    <cellStyle name="Followed Hyperlink" xfId="54"/>
    <cellStyle name="Neutral" xfId="55"/>
    <cellStyle name="Normal_substrate_enzyme_product" xfId="56"/>
    <cellStyle name="Note" xfId="57"/>
    <cellStyle name="Output" xfId="58"/>
    <cellStyle name="Currency" xfId="59"/>
    <cellStyle name="Currency [0]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9"/>
          <c:y val="0"/>
          <c:w val="0.90725"/>
          <c:h val="0.89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'Linearizálások saját adatokkal'!$A$6:$A$18</c:f>
              <c:numCache/>
            </c:numRef>
          </c:xVal>
          <c:yVal>
            <c:numRef>
              <c:f>'Linearizálások saját adatokkal'!$C$15:$C$18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'Linearizálások saját adatokkal'!$A$6:$A$18</c:f>
              <c:numCache/>
            </c:numRef>
          </c:xVal>
          <c:yVal>
            <c:numRef>
              <c:f>'Linearizálások saját adatokkal'!$B$6:$B$18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'Linearizálások saját adatokkal'!$A$6:$A$18</c:f>
              <c:numCache/>
            </c:numRef>
          </c:xVal>
          <c:yVal>
            <c:numRef>
              <c:f>'Linearizálások saját adatokkal'!$L$6:$L$18</c:f>
              <c:numCache/>
            </c:numRef>
          </c:yVal>
          <c:smooth val="1"/>
        </c:ser>
        <c:axId val="13942668"/>
        <c:axId val="58375149"/>
      </c:scatterChart>
      <c:valAx>
        <c:axId val="13942668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75149"/>
        <c:crosses val="autoZero"/>
        <c:crossBetween val="midCat"/>
        <c:dispUnits/>
        <c:majorUnit val="0.2"/>
      </c:valAx>
      <c:valAx>
        <c:axId val="583751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426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Lineweaver-Burk Plot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1475"/>
          <c:w val="0.875"/>
          <c:h val="0.8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'Linearizálások saját adatokkal'!$D$6</c:f>
              <c:strCache>
                <c:ptCount val="1"/>
                <c:pt idx="0">
                  <c:v>--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E+00"/>
            </c:trendlineLbl>
          </c:trendline>
          <c:xVal>
            <c:numRef>
              <c:f>'Linearizálások saját adatokkal'!$C$7:$C$18</c:f>
              <c:numCache/>
            </c:numRef>
          </c:xVal>
          <c:yVal>
            <c:numRef>
              <c:f>'Linearizálások saját adatokkal'!$E$15:$E$18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'Linearizálások saját adatokkal'!$C$7:$C$18</c:f>
              <c:numCache/>
            </c:numRef>
          </c:xVal>
          <c:yVal>
            <c:numRef>
              <c:f>'Linearizálások saját adatokkal'!$D$7:$D$18</c:f>
              <c:numCache/>
            </c:numRef>
          </c:yVal>
          <c:smooth val="0"/>
        </c:ser>
        <c:axId val="55614294"/>
        <c:axId val="30766599"/>
      </c:scatterChart>
      <c:valAx>
        <c:axId val="5561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1/(S)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66599"/>
        <c:crosses val="autoZero"/>
        <c:crossBetween val="midCat"/>
        <c:dispUnits/>
      </c:valAx>
      <c:valAx>
        <c:axId val="307665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1/v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142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Woolf Hanes Plot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3125"/>
          <c:w val="0.8782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E+00"/>
            </c:trendlineLbl>
          </c:trendline>
          <c:xVal>
            <c:numRef>
              <c:f>'Linearizálások saját adatokkal'!$A$7:$A$18</c:f>
              <c:numCache/>
            </c:numRef>
          </c:xVal>
          <c:yVal>
            <c:numRef>
              <c:f>'Linearizálások saját adatokkal'!$E$7:$E$18</c:f>
              <c:numCache/>
            </c:numRef>
          </c:yVal>
          <c:smooth val="0"/>
        </c:ser>
        <c:axId val="8463936"/>
        <c:axId val="9066561"/>
      </c:scatterChart>
      <c:valAx>
        <c:axId val="846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6561"/>
        <c:crosses val="autoZero"/>
        <c:crossBetween val="midCat"/>
        <c:dispUnits/>
      </c:valAx>
      <c:valAx>
        <c:axId val="9066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(S)/v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3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Eadie-Hofstee Plot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4025"/>
          <c:w val="0.88725"/>
          <c:h val="0.830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'Linearizálások saját adatokkal'!$F$7:$F$18</c:f>
              <c:numCache/>
            </c:numRef>
          </c:xVal>
          <c:yVal>
            <c:numRef>
              <c:f>'Linearizálások saját adatokkal'!$B$7:$B$18</c:f>
              <c:numCache/>
            </c:numRef>
          </c:yVal>
          <c:smooth val="0"/>
        </c:ser>
        <c:axId val="14490186"/>
        <c:axId val="63302811"/>
      </c:scatterChart>
      <c:valAx>
        <c:axId val="14490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o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/(S)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2811"/>
        <c:crosses val="autoZero"/>
        <c:crossBetween val="midCat"/>
        <c:dispUnits/>
      </c:valAx>
      <c:valAx>
        <c:axId val="63302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90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5"/>
          <c:y val="0.0415"/>
          <c:w val="0.945"/>
          <c:h val="0.8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'Nem lineáris illesztés saját'!$B$6</c:f>
              <c:strCache>
                <c:ptCount val="1"/>
                <c:pt idx="0">
                  <c:v>vo (expt)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'Nem lineáris illesztés saját'!$A$7:$A$21</c:f>
              <c:numCache/>
            </c:numRef>
          </c:xVal>
          <c:yVal>
            <c:numRef>
              <c:f>'Nem lineáris illesztés saját'!$B$7:$B$21</c:f>
              <c:numCache/>
            </c:numRef>
          </c:yVal>
          <c:smooth val="0"/>
        </c:ser>
        <c:ser>
          <c:idx val="1"/>
          <c:order val="1"/>
          <c:tx>
            <c:strRef>
              <c:f>'Nem lineáris illesztés saját'!$C$6</c:f>
              <c:strCache>
                <c:ptCount val="1"/>
                <c:pt idx="0">
                  <c:v>vo (calc)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'Nem lineáris illesztés saját'!$A$7:$A$21</c:f>
              <c:numCache/>
            </c:numRef>
          </c:xVal>
          <c:yVal>
            <c:numRef>
              <c:f>'Nem lineáris illesztés saját'!$C$7:$C$21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'Nem lineáris illesztés saját'!$A$7:$A$21</c:f>
              <c:numCache/>
            </c:numRef>
          </c:xVal>
          <c:yVal>
            <c:numRef>
              <c:f>'Nem lineáris illesztés saját'!$F$7:$F$21</c:f>
              <c:numCache/>
            </c:numRef>
          </c:yVal>
          <c:smooth val="0"/>
        </c:ser>
        <c:axId val="32854388"/>
        <c:axId val="27254037"/>
      </c:scatterChart>
      <c:valAx>
        <c:axId val="3285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54037"/>
        <c:crosses val="autoZero"/>
        <c:crossBetween val="midCat"/>
        <c:dispUnits/>
      </c:valAx>
      <c:valAx>
        <c:axId val="27254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v</a:t>
                </a:r>
                <a:r>
                  <a:rPr lang="en-US" cap="none" sz="1050" b="1" i="0" u="none" baseline="-2500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43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9225"/>
          <c:y val="0.03575"/>
          <c:w val="0.8835"/>
          <c:h val="0.8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'Nem lineáris illesztés saját'!$A$7:$A$19</c:f>
              <c:numCache>
                <c:ptCount val="13"/>
                <c:pt idx="0">
                  <c:v>0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20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</c:numCache>
            </c:numRef>
          </c:xVal>
          <c:yVal>
            <c:numRef>
              <c:f>'Nem lineáris illesztés saját'!$D$7:$D$19</c:f>
              <c:numCache>
                <c:ptCount val="13"/>
                <c:pt idx="0">
                  <c:v>0</c:v>
                </c:pt>
                <c:pt idx="1">
                  <c:v>0.0020362781655847706</c:v>
                </c:pt>
                <c:pt idx="2">
                  <c:v>0.00469841564685608</c:v>
                </c:pt>
                <c:pt idx="3">
                  <c:v>-0.01898065075572397</c:v>
                </c:pt>
                <c:pt idx="4">
                  <c:v>-0.005712435796612847</c:v>
                </c:pt>
                <c:pt idx="5">
                  <c:v>0.028443911411323408</c:v>
                </c:pt>
                <c:pt idx="6">
                  <c:v>0.0060347418438048694</c:v>
                </c:pt>
                <c:pt idx="7">
                  <c:v>0.003909289459513132</c:v>
                </c:pt>
                <c:pt idx="8">
                  <c:v>-0.00425714037283037</c:v>
                </c:pt>
                <c:pt idx="9">
                  <c:v>-0.00425714037283037</c:v>
                </c:pt>
                <c:pt idx="10">
                  <c:v>-0.00425714037283037</c:v>
                </c:pt>
                <c:pt idx="11">
                  <c:v>-0.00425714037283037</c:v>
                </c:pt>
                <c:pt idx="12">
                  <c:v>-0.00425714037283037</c:v>
                </c:pt>
              </c:numCache>
            </c:numRef>
          </c:yVal>
          <c:smooth val="0"/>
        </c:ser>
        <c:axId val="43959742"/>
        <c:axId val="60093359"/>
      </c:scatterChart>
      <c:valAx>
        <c:axId val="43959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93359"/>
        <c:crosses val="autoZero"/>
        <c:crossBetween val="midCat"/>
        <c:dispUnits/>
      </c:valAx>
      <c:valAx>
        <c:axId val="6009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error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597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hyperlink" Target="#'nem line&#225;ris illeszt&#233;s saj&#225;t'!W1" /><Relationship Id="rId4" Type="http://schemas.openxmlformats.org/officeDocument/2006/relationships/hyperlink" Target="#'nem line&#225;ris illeszt&#233;s saj&#225;t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</xdr:row>
      <xdr:rowOff>142875</xdr:rowOff>
    </xdr:from>
    <xdr:to>
      <xdr:col>17</xdr:col>
      <xdr:colOff>485775</xdr:colOff>
      <xdr:row>33</xdr:row>
      <xdr:rowOff>76200</xdr:rowOff>
    </xdr:to>
    <xdr:grpSp>
      <xdr:nvGrpSpPr>
        <xdr:cNvPr id="1" name="Group 14"/>
        <xdr:cNvGrpSpPr>
          <a:grpSpLocks/>
        </xdr:cNvGrpSpPr>
      </xdr:nvGrpSpPr>
      <xdr:grpSpPr>
        <a:xfrm>
          <a:off x="3952875" y="571500"/>
          <a:ext cx="6915150" cy="5876925"/>
          <a:chOff x="414" y="60"/>
          <a:chExt cx="726" cy="612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14" y="60"/>
          <a:ext cx="363" cy="30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778" y="60"/>
          <a:ext cx="362" cy="30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414" y="365"/>
          <a:ext cx="362" cy="30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777" y="367"/>
          <a:ext cx="362" cy="305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0.01475</cdr:y>
    </cdr:from>
    <cdr:to>
      <cdr:x>0.7605</cdr:x>
      <cdr:y>0.086</cdr:y>
    </cdr:to>
    <cdr:grpSp>
      <cdr:nvGrpSpPr>
        <cdr:cNvPr id="1" name="Group 1"/>
        <cdr:cNvGrpSpPr>
          <a:grpSpLocks/>
        </cdr:cNvGrpSpPr>
      </cdr:nvGrpSpPr>
      <cdr:grpSpPr>
        <a:xfrm>
          <a:off x="1657350" y="47625"/>
          <a:ext cx="1971675" cy="238125"/>
          <a:chOff x="518" y="81"/>
          <a:chExt cx="208" cy="24"/>
        </a:xfrm>
        <a:solidFill>
          <a:srgbClr val="FFFFFF"/>
        </a:solidFill>
      </cdr:grpSpPr>
      <cdr:sp>
        <cdr:nvSpPr>
          <cdr:cNvPr id="2" name="Text Box 2"/>
          <cdr:cNvSpPr txBox="1">
            <a:spLocks noChangeArrowheads="1"/>
          </cdr:cNvSpPr>
        </cdr:nvSpPr>
        <cdr:spPr>
          <a:xfrm>
            <a:off x="518" y="-50718"/>
            <a:ext cx="208" cy="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32004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rPr>
              <a:t>    v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omic Sans MS"/>
                <a:ea typeface="Comic Sans MS"/>
                <a:cs typeface="Comic Sans MS"/>
              </a:rPr>
              <a:t>o</a:t>
            </a:r>
            <a:r>
              <a:rPr lang="en-US" cap="none" sz="1000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rPr>
              <a:t> (expt)                     v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omic Sans MS"/>
                <a:ea typeface="Comic Sans MS"/>
                <a:cs typeface="Comic Sans MS"/>
              </a:rPr>
              <a:t>o</a:t>
            </a:r>
            <a:r>
              <a:rPr lang="en-US" cap="none" sz="1000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rPr>
              <a:t> (calc)                              </a:t>
            </a:r>
          </a:p>
        </cdr:txBody>
      </cdr:sp>
      <cdr:sp>
        <cdr:nvSpPr>
          <cdr:cNvPr id="3" name="AutoShape 3"/>
          <cdr:cNvSpPr>
            <a:spLocks noChangeAspect="1"/>
          </cdr:cNvSpPr>
        </cdr:nvSpPr>
        <cdr:spPr>
          <a:xfrm>
            <a:off x="518" y="-50710"/>
            <a:ext cx="8" cy="7"/>
          </a:xfrm>
          <a:prstGeom prst="diamond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>
            <a:off x="518" y="-50707"/>
            <a:ext cx="25" cy="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114300</xdr:rowOff>
    </xdr:from>
    <xdr:to>
      <xdr:col>12</xdr:col>
      <xdr:colOff>561975</xdr:colOff>
      <xdr:row>21</xdr:row>
      <xdr:rowOff>161925</xdr:rowOff>
    </xdr:to>
    <xdr:graphicFrame>
      <xdr:nvGraphicFramePr>
        <xdr:cNvPr id="1" name="Chart 5"/>
        <xdr:cNvGraphicFramePr/>
      </xdr:nvGraphicFramePr>
      <xdr:xfrm>
        <a:off x="3248025" y="933450"/>
        <a:ext cx="4772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209550</xdr:colOff>
      <xdr:row>4</xdr:row>
      <xdr:rowOff>142875</xdr:rowOff>
    </xdr:from>
    <xdr:to>
      <xdr:col>23</xdr:col>
      <xdr:colOff>95250</xdr:colOff>
      <xdr:row>22</xdr:row>
      <xdr:rowOff>0</xdr:rowOff>
    </xdr:to>
    <xdr:graphicFrame>
      <xdr:nvGraphicFramePr>
        <xdr:cNvPr id="2" name="Chart 9"/>
        <xdr:cNvGraphicFramePr/>
      </xdr:nvGraphicFramePr>
      <xdr:xfrm>
        <a:off x="9496425" y="962025"/>
        <a:ext cx="47625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600075</xdr:colOff>
      <xdr:row>24</xdr:row>
      <xdr:rowOff>47625</xdr:rowOff>
    </xdr:from>
    <xdr:to>
      <xdr:col>12</xdr:col>
      <xdr:colOff>400050</xdr:colOff>
      <xdr:row>27</xdr:row>
      <xdr:rowOff>66675</xdr:rowOff>
    </xdr:to>
    <xdr:sp>
      <xdr:nvSpPr>
        <xdr:cNvPr id="3" name="AutoShape 10">
          <a:hlinkClick r:id="rId3"/>
        </xdr:cNvPr>
        <xdr:cNvSpPr>
          <a:spLocks/>
        </xdr:cNvSpPr>
      </xdr:nvSpPr>
      <xdr:spPr>
        <a:xfrm>
          <a:off x="6829425" y="4676775"/>
          <a:ext cx="1028700" cy="590550"/>
        </a:xfrm>
        <a:prstGeom prst="bevel">
          <a:avLst/>
        </a:prstGeom>
        <a:solidFill>
          <a:srgbClr val="CC99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"residuals"
diagram
</a:t>
          </a:r>
        </a:p>
      </xdr:txBody>
    </xdr:sp>
    <xdr:clientData/>
  </xdr:twoCellAnchor>
  <xdr:twoCellAnchor>
    <xdr:from>
      <xdr:col>21</xdr:col>
      <xdr:colOff>571500</xdr:colOff>
      <xdr:row>24</xdr:row>
      <xdr:rowOff>28575</xdr:rowOff>
    </xdr:from>
    <xdr:to>
      <xdr:col>22</xdr:col>
      <xdr:colOff>600075</xdr:colOff>
      <xdr:row>25</xdr:row>
      <xdr:rowOff>95250</xdr:rowOff>
    </xdr:to>
    <xdr:sp>
      <xdr:nvSpPr>
        <xdr:cNvPr id="4" name="AutoShape 11">
          <a:hlinkClick r:id="rId4"/>
        </xdr:cNvPr>
        <xdr:cNvSpPr>
          <a:spLocks/>
        </xdr:cNvSpPr>
      </xdr:nvSpPr>
      <xdr:spPr>
        <a:xfrm>
          <a:off x="13515975" y="4657725"/>
          <a:ext cx="638175" cy="257175"/>
        </a:xfrm>
        <a:prstGeom prst="bevel">
          <a:avLst/>
        </a:prstGeom>
        <a:solidFill>
          <a:srgbClr val="CC99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228600</xdr:colOff>
      <xdr:row>16</xdr:row>
      <xdr:rowOff>0</xdr:rowOff>
    </xdr:from>
    <xdr:to>
      <xdr:col>20</xdr:col>
      <xdr:colOff>342900</xdr:colOff>
      <xdr:row>16</xdr:row>
      <xdr:rowOff>0</xdr:rowOff>
    </xdr:to>
    <xdr:sp>
      <xdr:nvSpPr>
        <xdr:cNvPr id="1" name="Line 7"/>
        <xdr:cNvSpPr>
          <a:spLocks/>
        </xdr:cNvSpPr>
      </xdr:nvSpPr>
      <xdr:spPr>
        <a:xfrm>
          <a:off x="11811000" y="2771775"/>
          <a:ext cx="7239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16</xdr:row>
      <xdr:rowOff>0</xdr:rowOff>
    </xdr:from>
    <xdr:to>
      <xdr:col>20</xdr:col>
      <xdr:colOff>342900</xdr:colOff>
      <xdr:row>16</xdr:row>
      <xdr:rowOff>0</xdr:rowOff>
    </xdr:to>
    <xdr:sp>
      <xdr:nvSpPr>
        <xdr:cNvPr id="2" name="Line 8"/>
        <xdr:cNvSpPr>
          <a:spLocks/>
        </xdr:cNvSpPr>
      </xdr:nvSpPr>
      <xdr:spPr>
        <a:xfrm>
          <a:off x="11811000" y="2771775"/>
          <a:ext cx="7239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76200</xdr:rowOff>
    </xdr:from>
    <xdr:to>
      <xdr:col>12</xdr:col>
      <xdr:colOff>600075</xdr:colOff>
      <xdr:row>21</xdr:row>
      <xdr:rowOff>9525</xdr:rowOff>
    </xdr:to>
    <xdr:grpSp>
      <xdr:nvGrpSpPr>
        <xdr:cNvPr id="3" name="Group 11"/>
        <xdr:cNvGrpSpPr>
          <a:grpSpLocks/>
        </xdr:cNvGrpSpPr>
      </xdr:nvGrpSpPr>
      <xdr:grpSpPr>
        <a:xfrm>
          <a:off x="666750" y="466725"/>
          <a:ext cx="7248525" cy="3209925"/>
          <a:chOff x="70" y="53"/>
          <a:chExt cx="761" cy="372"/>
        </a:xfrm>
        <a:solidFill>
          <a:srgbClr val="FFFFFF"/>
        </a:solidFill>
      </xdr:grpSpPr>
      <xdr:pic>
        <xdr:nvPicPr>
          <xdr:cNvPr id="4" name="Picture 1" descr="tools_addins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" y="59"/>
            <a:ext cx="161" cy="1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" descr="addins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8" y="53"/>
            <a:ext cx="288" cy="3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Line 3"/>
          <xdr:cNvSpPr>
            <a:spLocks/>
          </xdr:cNvSpPr>
        </xdr:nvSpPr>
        <xdr:spPr>
          <a:xfrm>
            <a:off x="70" y="72"/>
            <a:ext cx="7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"/>
          <xdr:cNvSpPr>
            <a:spLocks/>
          </xdr:cNvSpPr>
        </xdr:nvSpPr>
        <xdr:spPr>
          <a:xfrm>
            <a:off x="410" y="113"/>
            <a:ext cx="7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5"/>
          <xdr:cNvSpPr>
            <a:spLocks/>
          </xdr:cNvSpPr>
        </xdr:nvSpPr>
        <xdr:spPr>
          <a:xfrm>
            <a:off x="405" y="196"/>
            <a:ext cx="7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"/>
          <xdr:cNvSpPr>
            <a:spLocks/>
          </xdr:cNvSpPr>
        </xdr:nvSpPr>
        <xdr:spPr>
          <a:xfrm>
            <a:off x="755" y="114"/>
            <a:ext cx="7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70" y="193"/>
            <a:ext cx="7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0"/>
          <xdr:cNvSpPr>
            <a:spLocks/>
          </xdr:cNvSpPr>
        </xdr:nvSpPr>
        <xdr:spPr>
          <a:xfrm>
            <a:off x="293" y="238"/>
            <a:ext cx="170" cy="79"/>
          </a:xfrm>
          <a:prstGeom prst="rightArrow">
            <a:avLst/>
          </a:prstGeom>
          <a:solidFill>
            <a:srgbClr val="FFFFFF"/>
          </a:solidFill>
          <a:ln w="2857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 lIns="27432" tIns="32004" rIns="27432" bIns="32004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8000"/>
                </a:solidFill>
              </a:rPr>
              <a:t>the Add-ins menu should pop-up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psc/Excel_2007_quick_guide.pdf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10"/>
    <pageSetUpPr fitToPage="1"/>
  </sheetPr>
  <dimension ref="A1:Z37"/>
  <sheetViews>
    <sheetView showGridLines="0" zoomScale="75" zoomScaleNormal="75" zoomScalePageLayoutView="0" workbookViewId="0" topLeftCell="A1">
      <selection activeCell="C28" sqref="C28"/>
    </sheetView>
  </sheetViews>
  <sheetFormatPr defaultColWidth="9.140625" defaultRowHeight="12.75"/>
  <cols>
    <col min="1" max="2" width="9.140625" style="1" customWidth="1"/>
    <col min="3" max="3" width="9.421875" style="1" bestFit="1" customWidth="1"/>
    <col min="4" max="18" width="9.140625" style="1" customWidth="1"/>
    <col min="19" max="19" width="5.140625" style="1" customWidth="1"/>
    <col min="20" max="20" width="9.140625" style="6" customWidth="1"/>
    <col min="21" max="21" width="9.140625" style="1" customWidth="1"/>
    <col min="22" max="22" width="6.140625" style="1" customWidth="1"/>
    <col min="23" max="23" width="9.140625" style="1" customWidth="1"/>
    <col min="24" max="24" width="8.421875" style="1" customWidth="1"/>
    <col min="25" max="25" width="4.140625" style="1" customWidth="1"/>
    <col min="26" max="16384" width="9.140625" style="1" customWidth="1"/>
  </cols>
  <sheetData>
    <row r="1" spans="1:13" ht="18.75">
      <c r="A1" s="59" t="s">
        <v>37</v>
      </c>
      <c r="B1" s="11"/>
      <c r="I1" s="16"/>
      <c r="J1" s="16"/>
      <c r="K1" s="16"/>
      <c r="L1" s="16"/>
      <c r="M1" s="16"/>
    </row>
    <row r="2" spans="1:13" ht="15" customHeight="1">
      <c r="A2" s="11"/>
      <c r="B2" s="11"/>
      <c r="C2" s="18"/>
      <c r="D2" s="19"/>
      <c r="E2" s="18"/>
      <c r="F2" s="29"/>
      <c r="G2" s="16"/>
      <c r="H2" s="16"/>
      <c r="J2" s="61" t="s">
        <v>38</v>
      </c>
      <c r="K2" s="16"/>
      <c r="L2" s="16"/>
      <c r="M2" s="16"/>
    </row>
    <row r="3" spans="1:20" ht="18.75">
      <c r="A3" s="60" t="s">
        <v>30</v>
      </c>
      <c r="C3" s="16"/>
      <c r="D3" s="16"/>
      <c r="E3" s="16"/>
      <c r="F3" s="16"/>
      <c r="G3" s="16"/>
      <c r="H3" s="16"/>
      <c r="I3" s="16"/>
      <c r="J3" s="16"/>
      <c r="K3" s="17"/>
      <c r="L3" s="18"/>
      <c r="M3" s="16"/>
      <c r="T3" s="12"/>
    </row>
    <row r="4" spans="1:20" ht="15">
      <c r="A4" s="36"/>
      <c r="C4" s="16"/>
      <c r="D4" s="18"/>
      <c r="E4" s="19"/>
      <c r="F4" s="16"/>
      <c r="G4" s="18"/>
      <c r="H4" s="29"/>
      <c r="I4" s="16"/>
      <c r="J4" s="16"/>
      <c r="K4" s="16"/>
      <c r="L4" s="16"/>
      <c r="M4" s="16"/>
      <c r="T4" s="1"/>
    </row>
    <row r="5" spans="1:21" ht="15.75" thickBot="1">
      <c r="A5" s="4" t="s">
        <v>0</v>
      </c>
      <c r="B5" s="4" t="s">
        <v>4</v>
      </c>
      <c r="C5" s="4" t="s">
        <v>1</v>
      </c>
      <c r="D5" s="4" t="s">
        <v>5</v>
      </c>
      <c r="E5" s="5" t="s">
        <v>6</v>
      </c>
      <c r="F5" s="5" t="s">
        <v>7</v>
      </c>
      <c r="U5" s="9"/>
    </row>
    <row r="6" spans="1:12" ht="15">
      <c r="A6" s="62">
        <v>0.02</v>
      </c>
      <c r="B6" s="63">
        <v>0.00013</v>
      </c>
      <c r="C6" s="48" t="s">
        <v>22</v>
      </c>
      <c r="D6" s="48" t="s">
        <v>22</v>
      </c>
      <c r="E6" s="48" t="s">
        <v>22</v>
      </c>
      <c r="F6" s="48" t="s">
        <v>22</v>
      </c>
      <c r="L6" s="9"/>
    </row>
    <row r="7" spans="1:20" ht="15">
      <c r="A7" s="62">
        <v>0.04</v>
      </c>
      <c r="B7" s="63">
        <v>0.0002</v>
      </c>
      <c r="C7" s="64">
        <f aca="true" t="shared" si="0" ref="C7:D11">1/A7</f>
        <v>25</v>
      </c>
      <c r="D7" s="64">
        <f t="shared" si="0"/>
        <v>5000</v>
      </c>
      <c r="E7" s="64">
        <f>A7/B7</f>
        <v>200</v>
      </c>
      <c r="F7" s="64">
        <f>B7/A7</f>
        <v>0.005</v>
      </c>
      <c r="L7" s="9"/>
      <c r="T7" s="27" t="s">
        <v>39</v>
      </c>
    </row>
    <row r="8" spans="1:20" ht="15">
      <c r="A8" s="62">
        <v>0.08</v>
      </c>
      <c r="B8" s="63">
        <v>0.00029</v>
      </c>
      <c r="C8" s="64">
        <f t="shared" si="0"/>
        <v>12.5</v>
      </c>
      <c r="D8" s="64">
        <f t="shared" si="0"/>
        <v>3448.2758620689656</v>
      </c>
      <c r="E8" s="64">
        <f>A8/B8</f>
        <v>275.86206896551727</v>
      </c>
      <c r="F8" s="64">
        <f>B8/A8</f>
        <v>0.0036249999999999998</v>
      </c>
      <c r="L8" s="9"/>
      <c r="T8" s="27"/>
    </row>
    <row r="9" spans="1:20" ht="15">
      <c r="A9" s="62">
        <v>0.12</v>
      </c>
      <c r="B9" s="63">
        <v>0.00033</v>
      </c>
      <c r="C9" s="64">
        <f t="shared" si="0"/>
        <v>8.333333333333334</v>
      </c>
      <c r="D9" s="64">
        <f t="shared" si="0"/>
        <v>3030.3030303030305</v>
      </c>
      <c r="E9" s="64">
        <f>A9/B9</f>
        <v>363.6363636363636</v>
      </c>
      <c r="F9" s="64">
        <f>B9/A9</f>
        <v>0.0027500000000000003</v>
      </c>
      <c r="L9" s="9"/>
      <c r="S9" s="2" t="s">
        <v>2</v>
      </c>
      <c r="T9" s="7">
        <f>1/INTERCEPT(D7:D18,C7:C18)</f>
        <v>0.0004928300401166321</v>
      </c>
    </row>
    <row r="10" spans="1:12" ht="15">
      <c r="A10" s="62">
        <v>0.16</v>
      </c>
      <c r="B10" s="63">
        <v>0.00036</v>
      </c>
      <c r="C10" s="64">
        <f t="shared" si="0"/>
        <v>6.25</v>
      </c>
      <c r="D10" s="64">
        <f t="shared" si="0"/>
        <v>2777.777777777778</v>
      </c>
      <c r="E10" s="64">
        <f>A10/B10</f>
        <v>444.4444444444444</v>
      </c>
      <c r="F10" s="64">
        <f>B10/A10</f>
        <v>0.0022500000000000003</v>
      </c>
      <c r="L10" s="9"/>
    </row>
    <row r="11" spans="1:20" ht="15">
      <c r="A11" s="62">
        <v>0.2</v>
      </c>
      <c r="B11" s="63">
        <v>0.00038</v>
      </c>
      <c r="C11" s="64">
        <f t="shared" si="0"/>
        <v>5</v>
      </c>
      <c r="D11" s="64">
        <f t="shared" si="0"/>
        <v>2631.578947368421</v>
      </c>
      <c r="E11" s="64">
        <f>A11/B11</f>
        <v>526.3157894736842</v>
      </c>
      <c r="F11" s="64">
        <f>B11/A11</f>
        <v>0.0019</v>
      </c>
      <c r="L11" s="9"/>
      <c r="S11" s="2" t="s">
        <v>3</v>
      </c>
      <c r="T11" s="7">
        <f>T9*SLOPE(D7:D18,C7:C18)</f>
        <v>0.058211071320325665</v>
      </c>
    </row>
    <row r="12" spans="1:26" ht="15">
      <c r="A12" s="62"/>
      <c r="B12" s="46"/>
      <c r="C12" s="6"/>
      <c r="D12" s="6"/>
      <c r="E12" s="6"/>
      <c r="F12" s="6"/>
      <c r="L12" s="9"/>
      <c r="N12" s="16"/>
      <c r="O12" s="16"/>
      <c r="P12" s="16"/>
      <c r="Q12" s="16"/>
      <c r="R12" s="16"/>
      <c r="S12" s="16"/>
      <c r="T12" s="19"/>
      <c r="U12" s="16"/>
      <c r="V12" s="16"/>
      <c r="W12" s="16"/>
      <c r="X12" s="16"/>
      <c r="Y12" s="16"/>
      <c r="Z12" s="16"/>
    </row>
    <row r="13" spans="1:26" ht="15">
      <c r="A13" s="62"/>
      <c r="B13" s="46"/>
      <c r="C13" s="6"/>
      <c r="D13" s="6"/>
      <c r="E13" s="6"/>
      <c r="F13" s="6"/>
      <c r="L13" s="9"/>
      <c r="N13" s="16"/>
      <c r="O13" s="16"/>
      <c r="P13" s="16"/>
      <c r="Q13" s="16"/>
      <c r="R13" s="16"/>
      <c r="S13" s="16"/>
      <c r="T13" s="19"/>
      <c r="U13" s="16"/>
      <c r="V13" s="16"/>
      <c r="W13" s="14"/>
      <c r="X13" s="16"/>
      <c r="Y13" s="16"/>
      <c r="Z13" s="16"/>
    </row>
    <row r="14" spans="1:26" ht="14.25" customHeight="1">
      <c r="A14" s="62"/>
      <c r="B14" s="45"/>
      <c r="C14" s="6"/>
      <c r="D14" s="6"/>
      <c r="E14" s="6"/>
      <c r="F14" s="6"/>
      <c r="L14" s="9"/>
      <c r="N14" s="16"/>
      <c r="O14" s="16"/>
      <c r="P14" s="16"/>
      <c r="Q14" s="16"/>
      <c r="R14" s="16"/>
      <c r="S14" s="20"/>
      <c r="T14" s="19"/>
      <c r="U14" s="16"/>
      <c r="V14" s="20"/>
      <c r="W14" s="47"/>
      <c r="X14" s="16"/>
      <c r="Y14" s="16"/>
      <c r="Z14" s="16"/>
    </row>
    <row r="15" spans="1:26" ht="15">
      <c r="A15" s="62"/>
      <c r="B15" s="46"/>
      <c r="C15" s="49"/>
      <c r="D15" s="6"/>
      <c r="E15" s="6"/>
      <c r="F15" s="6"/>
      <c r="L15" s="9"/>
      <c r="N15" s="16"/>
      <c r="O15" s="16"/>
      <c r="P15" s="16"/>
      <c r="Q15" s="16"/>
      <c r="R15" s="16"/>
      <c r="S15" s="16"/>
      <c r="T15" s="21"/>
      <c r="U15" s="16"/>
      <c r="V15" s="16"/>
      <c r="W15" s="23"/>
      <c r="X15" s="23"/>
      <c r="Y15" s="16"/>
      <c r="Z15" s="16"/>
    </row>
    <row r="16" spans="1:26" ht="15">
      <c r="A16" s="62"/>
      <c r="B16" s="46"/>
      <c r="C16" s="49"/>
      <c r="D16" s="6"/>
      <c r="E16" s="6"/>
      <c r="F16" s="6"/>
      <c r="L16" s="9"/>
      <c r="N16" s="16"/>
      <c r="O16" s="16"/>
      <c r="P16" s="16"/>
      <c r="Q16" s="16"/>
      <c r="R16" s="16"/>
      <c r="S16" s="16"/>
      <c r="T16" s="19"/>
      <c r="U16" s="22"/>
      <c r="V16" s="16"/>
      <c r="W16" s="24"/>
      <c r="X16" s="25"/>
      <c r="Y16" s="16"/>
      <c r="Z16" s="16"/>
    </row>
    <row r="17" spans="1:26" ht="15">
      <c r="A17" s="62"/>
      <c r="B17" s="46"/>
      <c r="C17" s="49"/>
      <c r="D17" s="6"/>
      <c r="E17" s="6"/>
      <c r="F17" s="6"/>
      <c r="L17" s="9"/>
      <c r="N17" s="16"/>
      <c r="O17" s="16"/>
      <c r="P17" s="16"/>
      <c r="Q17" s="16"/>
      <c r="R17" s="16"/>
      <c r="S17" s="16"/>
      <c r="T17" s="19"/>
      <c r="U17" s="16"/>
      <c r="V17" s="16"/>
      <c r="W17" s="23"/>
      <c r="X17" s="23"/>
      <c r="Y17" s="16"/>
      <c r="Z17" s="16"/>
    </row>
    <row r="18" spans="1:26" ht="15" customHeight="1">
      <c r="A18" s="62"/>
      <c r="B18" s="46"/>
      <c r="C18" s="49"/>
      <c r="D18" s="6"/>
      <c r="E18" s="6"/>
      <c r="F18" s="6"/>
      <c r="L18" s="9"/>
      <c r="N18" s="16"/>
      <c r="O18" s="16"/>
      <c r="P18" s="16"/>
      <c r="Q18" s="16"/>
      <c r="R18" s="16"/>
      <c r="S18" s="20"/>
      <c r="T18" s="19"/>
      <c r="U18" s="16"/>
      <c r="V18" s="20"/>
      <c r="W18" s="23"/>
      <c r="X18" s="23"/>
      <c r="Y18" s="16"/>
      <c r="Z18" s="16"/>
    </row>
    <row r="19" spans="1:26" ht="15">
      <c r="A19" s="6"/>
      <c r="B19" s="6" t="s">
        <v>26</v>
      </c>
      <c r="C19" s="10" t="s">
        <v>27</v>
      </c>
      <c r="N19" s="16"/>
      <c r="O19" s="16"/>
      <c r="P19" s="16"/>
      <c r="Q19" s="16"/>
      <c r="R19" s="16"/>
      <c r="S19" s="16"/>
      <c r="T19" s="21"/>
      <c r="U19" s="16"/>
      <c r="V19" s="16"/>
      <c r="W19" s="16"/>
      <c r="X19" s="16"/>
      <c r="Y19" s="16"/>
      <c r="Z19" s="16"/>
    </row>
    <row r="20" spans="3:26" ht="15">
      <c r="C20" s="32" t="s">
        <v>29</v>
      </c>
      <c r="N20" s="16"/>
      <c r="O20" s="16"/>
      <c r="P20" s="16"/>
      <c r="Q20" s="16"/>
      <c r="R20" s="16"/>
      <c r="S20" s="16"/>
      <c r="T20" s="19"/>
      <c r="U20" s="22"/>
      <c r="V20" s="16"/>
      <c r="W20" s="16"/>
      <c r="X20" s="16"/>
      <c r="Y20" s="16"/>
      <c r="Z20" s="16"/>
    </row>
    <row r="21" spans="3:26" ht="15">
      <c r="C21" s="32" t="s">
        <v>28</v>
      </c>
      <c r="N21" s="16"/>
      <c r="O21" s="16"/>
      <c r="P21" s="16"/>
      <c r="Q21" s="16"/>
      <c r="R21" s="16"/>
      <c r="S21" s="16"/>
      <c r="T21" s="19"/>
      <c r="U21" s="16"/>
      <c r="V21" s="16"/>
      <c r="W21" s="14">
        <f>IF($W$16=2,"Did you see the wag?","")</f>
      </c>
      <c r="X21" s="16"/>
      <c r="Y21" s="16"/>
      <c r="Z21" s="16"/>
    </row>
    <row r="22" spans="3:26" ht="15">
      <c r="C22" s="32"/>
      <c r="N22" s="16"/>
      <c r="O22" s="16"/>
      <c r="P22" s="16"/>
      <c r="Q22" s="16"/>
      <c r="R22" s="16"/>
      <c r="S22" s="16"/>
      <c r="T22" s="19"/>
      <c r="U22" s="16"/>
      <c r="V22" s="16"/>
      <c r="W22" s="14"/>
      <c r="X22" s="16"/>
      <c r="Y22" s="16"/>
      <c r="Z22" s="16"/>
    </row>
    <row r="23" spans="6:23" ht="15">
      <c r="F23" s="27" t="s">
        <v>41</v>
      </c>
      <c r="T23" s="27" t="s">
        <v>40</v>
      </c>
      <c r="W23" s="14">
        <f>IF($W$16=2,"Flip on and off and watch","")</f>
      </c>
    </row>
    <row r="24" spans="2:23" ht="15">
      <c r="B24" s="32"/>
      <c r="F24" s="27"/>
      <c r="T24" s="27"/>
      <c r="W24" s="13">
        <f>IF($W$16=2,"the transformed plots.","")</f>
      </c>
    </row>
    <row r="25" spans="2:20" ht="15">
      <c r="B25" s="32"/>
      <c r="E25" s="2" t="s">
        <v>2</v>
      </c>
      <c r="F25" s="7">
        <f>1/SLOPE(E7:E18,A7:A18)</f>
        <v>0.00048708378351831856</v>
      </c>
      <c r="S25" s="2" t="s">
        <v>2</v>
      </c>
      <c r="T25" s="7">
        <f>INTERCEPT(B7:B18,F7:F18)</f>
        <v>0.0004896550117494532</v>
      </c>
    </row>
    <row r="26" ht="15">
      <c r="F26" s="6"/>
    </row>
    <row r="27" spans="5:20" ht="15">
      <c r="E27" s="2" t="s">
        <v>3</v>
      </c>
      <c r="F27" s="7">
        <f>F25*INTERCEPT(E7:E18,A7:A18)</f>
        <v>0.056349528087078445</v>
      </c>
      <c r="S27" s="2" t="s">
        <v>3</v>
      </c>
      <c r="T27" s="7">
        <f>-SLOPE(B7:B18,F7:F18)</f>
        <v>0.05721578478243255</v>
      </c>
    </row>
    <row r="28" ht="15"/>
    <row r="29" ht="15">
      <c r="W29" s="6"/>
    </row>
    <row r="30" ht="15" customHeight="1"/>
    <row r="31" ht="14.25" customHeight="1">
      <c r="T31" s="33"/>
    </row>
    <row r="32" ht="15">
      <c r="T32" s="34"/>
    </row>
    <row r="33" ht="15">
      <c r="T33" s="34"/>
    </row>
    <row r="34" ht="15"/>
    <row r="35" ht="15"/>
    <row r="36" ht="15"/>
    <row r="37" ht="15">
      <c r="J37" s="43" t="s">
        <v>14</v>
      </c>
    </row>
    <row r="38" ht="15"/>
    <row r="39" ht="15"/>
    <row r="40" ht="15"/>
    <row r="41" ht="15"/>
    <row r="42" ht="15"/>
    <row r="43" ht="15"/>
  </sheetData>
  <sheetProtection/>
  <hyperlinks>
    <hyperlink ref="J37" r:id="rId1" display="Sinex 2007"/>
  </hyperlinks>
  <printOptions/>
  <pageMargins left="0.75" right="0.75" top="1" bottom="1" header="0.5" footer="0.5"/>
  <pageSetup fitToHeight="1" fitToWidth="1" horizontalDpi="600" verticalDpi="600" orientation="landscape" scale="60" r:id="rId5"/>
  <ignoredErrors>
    <ignoredError sqref="F25 F27 T25 T27" formulaRange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9"/>
  </sheetPr>
  <dimension ref="A1:R27"/>
  <sheetViews>
    <sheetView showGridLines="0" tabSelected="1" zoomScalePageLayoutView="0" workbookViewId="0" topLeftCell="A1">
      <selection activeCell="O7" sqref="O7"/>
    </sheetView>
  </sheetViews>
  <sheetFormatPr defaultColWidth="9.140625" defaultRowHeight="12.75"/>
  <cols>
    <col min="1" max="2" width="9.421875" style="1" customWidth="1"/>
    <col min="3" max="3" width="10.00390625" style="1" customWidth="1"/>
    <col min="4" max="5" width="9.421875" style="1" customWidth="1"/>
    <col min="6" max="10" width="9.140625" style="1" customWidth="1"/>
    <col min="11" max="11" width="9.28125" style="1" bestFit="1" customWidth="1"/>
    <col min="12" max="16384" width="9.140625" style="1" customWidth="1"/>
  </cols>
  <sheetData>
    <row r="1" spans="1:9" ht="18">
      <c r="A1" s="42" t="s">
        <v>45</v>
      </c>
      <c r="I1" s="36" t="s">
        <v>42</v>
      </c>
    </row>
    <row r="2" spans="3:9" ht="15" customHeight="1">
      <c r="C2" s="31"/>
      <c r="D2" s="2" t="s">
        <v>12</v>
      </c>
      <c r="E2" s="3"/>
      <c r="F2" s="2" t="s">
        <v>8</v>
      </c>
      <c r="G2" s="35">
        <f>IF(E2="","",H4/E2)</f>
      </c>
      <c r="I2" s="36" t="s">
        <v>43</v>
      </c>
    </row>
    <row r="3" spans="1:5" ht="15">
      <c r="A3" s="36" t="s">
        <v>31</v>
      </c>
      <c r="C3" s="6"/>
      <c r="E3" s="1" t="s">
        <v>33</v>
      </c>
    </row>
    <row r="4" spans="1:18" ht="16.5">
      <c r="A4" s="36" t="s">
        <v>32</v>
      </c>
      <c r="C4" s="6"/>
      <c r="G4" s="2" t="s">
        <v>2</v>
      </c>
      <c r="H4" s="3">
        <v>0.5316702351456065</v>
      </c>
      <c r="I4" s="1" t="s">
        <v>10</v>
      </c>
      <c r="J4" s="2" t="s">
        <v>3</v>
      </c>
      <c r="K4" s="15">
        <v>2.3348291984954908</v>
      </c>
      <c r="R4" s="9" t="s">
        <v>36</v>
      </c>
    </row>
    <row r="5" spans="3:9" ht="15">
      <c r="C5" s="6"/>
      <c r="E5" s="12" t="s">
        <v>17</v>
      </c>
      <c r="F5" s="19"/>
      <c r="G5" s="39"/>
      <c r="H5" s="40"/>
      <c r="I5" s="29"/>
    </row>
    <row r="6" spans="1:6" ht="15">
      <c r="A6" s="41" t="s">
        <v>0</v>
      </c>
      <c r="B6" s="41" t="s">
        <v>15</v>
      </c>
      <c r="C6" s="41" t="s">
        <v>16</v>
      </c>
      <c r="D6" s="41" t="s">
        <v>13</v>
      </c>
      <c r="E6" s="41" t="s">
        <v>13</v>
      </c>
      <c r="F6" s="2" t="s">
        <v>9</v>
      </c>
    </row>
    <row r="7" spans="1:6" ht="15">
      <c r="A7" s="45">
        <v>0</v>
      </c>
      <c r="B7" s="46">
        <v>0</v>
      </c>
      <c r="C7" s="38">
        <f aca="true" t="shared" si="0" ref="C7:C21">vmax*A7/(A7+KM)</f>
        <v>0</v>
      </c>
      <c r="D7" s="38">
        <f>B7-C7</f>
        <v>0</v>
      </c>
      <c r="E7" s="38">
        <f>D7^2</f>
        <v>0</v>
      </c>
      <c r="F7" s="26">
        <f aca="true" t="shared" si="1" ref="F7:F21">vmax</f>
        <v>0.5316702351456065</v>
      </c>
    </row>
    <row r="8" spans="1:6" ht="15">
      <c r="A8" s="46">
        <v>1.5</v>
      </c>
      <c r="B8" s="46">
        <v>0.21</v>
      </c>
      <c r="C8" s="38">
        <f t="shared" si="0"/>
        <v>0.20796372183441522</v>
      </c>
      <c r="D8" s="38">
        <f aca="true" t="shared" si="2" ref="D8:D19">B8-C8</f>
        <v>0.0020362781655847706</v>
      </c>
      <c r="E8" s="38">
        <f aca="true" t="shared" si="3" ref="E8:E21">D8^2</f>
        <v>4.1464287676372784E-06</v>
      </c>
      <c r="F8" s="26">
        <f t="shared" si="1"/>
        <v>0.5316702351456065</v>
      </c>
    </row>
    <row r="9" spans="1:6" ht="15">
      <c r="A9" s="46">
        <v>2</v>
      </c>
      <c r="B9" s="46">
        <v>0.25</v>
      </c>
      <c r="C9" s="38">
        <f t="shared" si="0"/>
        <v>0.24530158435314392</v>
      </c>
      <c r="D9" s="38">
        <f t="shared" si="2"/>
        <v>0.00469841564685608</v>
      </c>
      <c r="E9" s="38">
        <f t="shared" si="3"/>
        <v>2.2075109590622036E-05</v>
      </c>
      <c r="F9" s="26">
        <f t="shared" si="1"/>
        <v>0.5316702351456065</v>
      </c>
    </row>
    <row r="10" spans="1:6" ht="15">
      <c r="A10" s="46">
        <v>3</v>
      </c>
      <c r="B10" s="46">
        <v>0.28</v>
      </c>
      <c r="C10" s="38">
        <f t="shared" si="0"/>
        <v>0.298980650755724</v>
      </c>
      <c r="D10" s="38">
        <f t="shared" si="2"/>
        <v>-0.01898065075572397</v>
      </c>
      <c r="E10" s="38">
        <f t="shared" si="3"/>
        <v>0.00036026510311076496</v>
      </c>
      <c r="F10" s="26">
        <f t="shared" si="1"/>
        <v>0.5316702351456065</v>
      </c>
    </row>
    <row r="11" spans="1:6" ht="15">
      <c r="A11" s="46">
        <v>4</v>
      </c>
      <c r="B11" s="46">
        <v>0.33</v>
      </c>
      <c r="C11" s="38">
        <f t="shared" si="0"/>
        <v>0.33571243579661286</v>
      </c>
      <c r="D11" s="38">
        <f t="shared" si="2"/>
        <v>-0.005712435796612847</v>
      </c>
      <c r="E11" s="38">
        <f t="shared" si="3"/>
        <v>3.2631922730423855E-05</v>
      </c>
      <c r="F11" s="26">
        <f t="shared" si="1"/>
        <v>0.5316702351456065</v>
      </c>
    </row>
    <row r="12" spans="1:6" ht="15">
      <c r="A12" s="46">
        <v>8</v>
      </c>
      <c r="B12" s="46">
        <v>0.44</v>
      </c>
      <c r="C12" s="38">
        <f t="shared" si="0"/>
        <v>0.4115560885886766</v>
      </c>
      <c r="D12" s="38">
        <f t="shared" si="2"/>
        <v>0.028443911411323408</v>
      </c>
      <c r="E12" s="38">
        <f t="shared" si="3"/>
        <v>0.000809056096375214</v>
      </c>
      <c r="F12" s="26">
        <f t="shared" si="1"/>
        <v>0.5316702351456065</v>
      </c>
    </row>
    <row r="13" spans="1:6" ht="15">
      <c r="A13" s="46">
        <v>16</v>
      </c>
      <c r="B13" s="46">
        <v>0.47</v>
      </c>
      <c r="C13" s="38">
        <f t="shared" si="0"/>
        <v>0.4639652581561951</v>
      </c>
      <c r="D13" s="38">
        <f t="shared" si="2"/>
        <v>0.0060347418438048694</v>
      </c>
      <c r="E13" s="38">
        <f t="shared" si="3"/>
        <v>3.6418109121369393E-05</v>
      </c>
      <c r="F13" s="26">
        <f t="shared" si="1"/>
        <v>0.5316702351456065</v>
      </c>
    </row>
    <row r="14" spans="1:6" ht="15">
      <c r="A14" s="46">
        <v>20</v>
      </c>
      <c r="B14" s="46">
        <v>0.48</v>
      </c>
      <c r="C14" s="38">
        <f t="shared" si="0"/>
        <v>0.47609071054048685</v>
      </c>
      <c r="D14" s="38">
        <f t="shared" si="2"/>
        <v>0.003909289459513132</v>
      </c>
      <c r="E14" s="38">
        <f t="shared" si="3"/>
        <v>1.5282544078260476E-05</v>
      </c>
      <c r="F14" s="26">
        <f t="shared" si="1"/>
        <v>0.5316702351456065</v>
      </c>
    </row>
    <row r="15" spans="1:6" ht="15">
      <c r="A15" s="45">
        <v>25</v>
      </c>
      <c r="B15" s="45">
        <v>0.482</v>
      </c>
      <c r="C15" s="38">
        <f t="shared" si="0"/>
        <v>0.48625714037283035</v>
      </c>
      <c r="D15" s="38">
        <f t="shared" si="2"/>
        <v>-0.00425714037283037</v>
      </c>
      <c r="E15" s="38">
        <f t="shared" si="3"/>
        <v>1.8123244153982306E-05</v>
      </c>
      <c r="F15" s="26">
        <f t="shared" si="1"/>
        <v>0.5316702351456065</v>
      </c>
    </row>
    <row r="16" spans="1:6" ht="15">
      <c r="A16" s="45">
        <v>25</v>
      </c>
      <c r="B16" s="45">
        <v>0.482</v>
      </c>
      <c r="C16" s="38">
        <f t="shared" si="0"/>
        <v>0.48625714037283035</v>
      </c>
      <c r="D16" s="38">
        <f t="shared" si="2"/>
        <v>-0.00425714037283037</v>
      </c>
      <c r="E16" s="38">
        <f t="shared" si="3"/>
        <v>1.8123244153982306E-05</v>
      </c>
      <c r="F16" s="26">
        <f t="shared" si="1"/>
        <v>0.5316702351456065</v>
      </c>
    </row>
    <row r="17" spans="1:6" ht="15">
      <c r="A17" s="45">
        <v>25</v>
      </c>
      <c r="B17" s="45">
        <v>0.482</v>
      </c>
      <c r="C17" s="38">
        <f t="shared" si="0"/>
        <v>0.48625714037283035</v>
      </c>
      <c r="D17" s="38">
        <f t="shared" si="2"/>
        <v>-0.00425714037283037</v>
      </c>
      <c r="E17" s="38">
        <f t="shared" si="3"/>
        <v>1.8123244153982306E-05</v>
      </c>
      <c r="F17" s="26">
        <f t="shared" si="1"/>
        <v>0.5316702351456065</v>
      </c>
    </row>
    <row r="18" spans="1:6" ht="15">
      <c r="A18" s="45">
        <v>25</v>
      </c>
      <c r="B18" s="45">
        <v>0.482</v>
      </c>
      <c r="C18" s="38">
        <f t="shared" si="0"/>
        <v>0.48625714037283035</v>
      </c>
      <c r="D18" s="38">
        <f t="shared" si="2"/>
        <v>-0.00425714037283037</v>
      </c>
      <c r="E18" s="38">
        <f t="shared" si="3"/>
        <v>1.8123244153982306E-05</v>
      </c>
      <c r="F18" s="26">
        <f t="shared" si="1"/>
        <v>0.5316702351456065</v>
      </c>
    </row>
    <row r="19" spans="1:6" ht="15">
      <c r="A19" s="45">
        <v>25</v>
      </c>
      <c r="B19" s="45">
        <v>0.482</v>
      </c>
      <c r="C19" s="38">
        <f t="shared" si="0"/>
        <v>0.48625714037283035</v>
      </c>
      <c r="D19" s="38">
        <f t="shared" si="2"/>
        <v>-0.00425714037283037</v>
      </c>
      <c r="E19" s="38">
        <f t="shared" si="3"/>
        <v>1.8123244153982306E-05</v>
      </c>
      <c r="F19" s="26">
        <f t="shared" si="1"/>
        <v>0.5316702351456065</v>
      </c>
    </row>
    <row r="20" spans="1:6" ht="15">
      <c r="A20" s="45">
        <v>25</v>
      </c>
      <c r="B20" s="45">
        <v>0.482</v>
      </c>
      <c r="C20" s="38">
        <f t="shared" si="0"/>
        <v>0.48625714037283035</v>
      </c>
      <c r="D20" s="38">
        <f>B20-C20</f>
        <v>-0.00425714037283037</v>
      </c>
      <c r="E20" s="38">
        <f t="shared" si="3"/>
        <v>1.8123244153982306E-05</v>
      </c>
      <c r="F20" s="26">
        <f t="shared" si="1"/>
        <v>0.5316702351456065</v>
      </c>
    </row>
    <row r="21" spans="1:6" ht="15">
      <c r="A21" s="45">
        <v>25</v>
      </c>
      <c r="B21" s="45">
        <v>0.482</v>
      </c>
      <c r="C21" s="38">
        <f t="shared" si="0"/>
        <v>0.48625714037283035</v>
      </c>
      <c r="D21" s="38">
        <f>B21-C21</f>
        <v>-0.00425714037283037</v>
      </c>
      <c r="E21" s="38">
        <f t="shared" si="3"/>
        <v>1.8123244153982306E-05</v>
      </c>
      <c r="F21" s="26">
        <f t="shared" si="1"/>
        <v>0.5316702351456065</v>
      </c>
    </row>
    <row r="22" ht="15"/>
    <row r="23" spans="4:5" ht="15">
      <c r="D23" s="2" t="s">
        <v>18</v>
      </c>
      <c r="E23" s="28">
        <f>SUM(E7:E19)</f>
        <v>0.0013704915345442033</v>
      </c>
    </row>
    <row r="24" ht="15">
      <c r="H24" s="13" t="s">
        <v>34</v>
      </c>
    </row>
    <row r="25" spans="5:8" ht="15">
      <c r="E25" s="24" t="s">
        <v>44</v>
      </c>
      <c r="H25" s="13" t="s">
        <v>35</v>
      </c>
    </row>
    <row r="26" ht="15">
      <c r="C26" s="36"/>
    </row>
    <row r="27" ht="15">
      <c r="J27" s="8" t="s">
        <v>14</v>
      </c>
    </row>
    <row r="28" ht="15"/>
    <row r="29" ht="15"/>
    <row r="30" ht="15"/>
  </sheetData>
  <sheetProtection/>
  <conditionalFormatting sqref="D7:D21">
    <cfRule type="cellIs" priority="1" dxfId="2" operator="greaterThan" stopIfTrue="1">
      <formula>0</formula>
    </cfRule>
    <cfRule type="cellIs" priority="2" dxfId="1" operator="equal" stopIfTrue="1">
      <formula>0</formula>
    </cfRule>
    <cfRule type="cellIs" priority="3" dxfId="0" operator="lessThan" stopIfTrue="1">
      <formula>0</formula>
    </cfRule>
  </conditionalFormatting>
  <hyperlinks>
    <hyperlink ref="J27" r:id="rId1" display="Sinex 2008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12"/>
  </sheetPr>
  <dimension ref="A1:N23"/>
  <sheetViews>
    <sheetView showGridLines="0" zoomScalePageLayoutView="0" workbookViewId="0" topLeftCell="A7">
      <selection activeCell="H26" sqref="H26"/>
    </sheetView>
  </sheetViews>
  <sheetFormatPr defaultColWidth="9.140625" defaultRowHeight="12.75"/>
  <cols>
    <col min="1" max="16384" width="9.140625" style="1" customWidth="1"/>
  </cols>
  <sheetData>
    <row r="1" ht="18">
      <c r="A1" s="11" t="s">
        <v>23</v>
      </c>
    </row>
    <row r="4" spans="1:7" ht="15">
      <c r="A4" s="37">
        <v>1</v>
      </c>
      <c r="G4" s="1" t="s">
        <v>20</v>
      </c>
    </row>
    <row r="5" ht="15">
      <c r="M5" s="6" t="s">
        <v>21</v>
      </c>
    </row>
    <row r="6" spans="7:14" ht="15">
      <c r="G6" s="44">
        <v>3</v>
      </c>
      <c r="N6" s="44">
        <v>5</v>
      </c>
    </row>
    <row r="10" spans="1:7" ht="15">
      <c r="A10" s="37">
        <v>2</v>
      </c>
      <c r="G10" s="44">
        <v>4</v>
      </c>
    </row>
    <row r="18" spans="2:6" ht="15">
      <c r="B18" s="51" t="s">
        <v>24</v>
      </c>
      <c r="C18" s="52"/>
      <c r="D18" s="53"/>
      <c r="E18" s="53"/>
      <c r="F18" s="54"/>
    </row>
    <row r="19" spans="2:6" ht="15">
      <c r="B19" s="55" t="s">
        <v>25</v>
      </c>
      <c r="C19" s="30"/>
      <c r="D19" s="30"/>
      <c r="E19" s="30"/>
      <c r="F19" s="56"/>
    </row>
    <row r="20" spans="2:6" ht="15">
      <c r="B20" s="57" t="s">
        <v>11</v>
      </c>
      <c r="C20" s="50"/>
      <c r="D20" s="50"/>
      <c r="E20" s="50"/>
      <c r="F20" s="58"/>
    </row>
    <row r="23" ht="15">
      <c r="J23" s="37" t="s">
        <v>19</v>
      </c>
    </row>
  </sheetData>
  <sheetProtection/>
  <hyperlinks>
    <hyperlink ref="B20" r:id="rId1" display="clcik here"/>
  </hyperlinks>
  <printOptions/>
  <pageMargins left="0.75" right="0.75" top="1" bottom="1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Sevella Béla</cp:lastModifiedBy>
  <cp:lastPrinted>2009-03-27T19:13:37Z</cp:lastPrinted>
  <dcterms:created xsi:type="dcterms:W3CDTF">2007-06-03T01:46:13Z</dcterms:created>
  <dcterms:modified xsi:type="dcterms:W3CDTF">2011-04-06T11:04:02Z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